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ndu\Documents\AM fotball kasserer\"/>
    </mc:Choice>
  </mc:AlternateContent>
  <xr:revisionPtr revIDLastSave="0" documentId="13_ncr:1_{5DEFF63D-2B32-4F91-8E5D-C16ABECA1DFB}" xr6:coauthVersionLast="40" xr6:coauthVersionMax="40" xr10:uidLastSave="{00000000-0000-0000-0000-000000000000}"/>
  <bookViews>
    <workbookView xWindow="0" yWindow="0" windowWidth="23040" windowHeight="8988" tabRatio="500" xr2:uid="{00000000-000D-0000-FFFF-FFFF00000000}"/>
  </bookViews>
  <sheets>
    <sheet name="Sheet1" sheetId="1" r:id="rId1"/>
  </sheets>
  <calcPr calcId="191029" calcMode="autoNoTable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2" i="1" l="1"/>
  <c r="E31" i="1"/>
  <c r="F31" i="1"/>
  <c r="F34" i="1"/>
  <c r="E39" i="1"/>
  <c r="F39" i="1"/>
  <c r="F42" i="1"/>
  <c r="E45" i="1"/>
  <c r="F45" i="1"/>
  <c r="F85" i="1"/>
  <c r="C15" i="1"/>
  <c r="C28" i="1"/>
  <c r="C88" i="1"/>
  <c r="C85" i="1"/>
  <c r="C89" i="1"/>
  <c r="C90" i="1"/>
  <c r="A89" i="1"/>
  <c r="A88" i="1"/>
  <c r="E34" i="1"/>
  <c r="E35" i="1"/>
  <c r="E36" i="1"/>
  <c r="E37" i="1"/>
  <c r="E43" i="1"/>
  <c r="E44" i="1"/>
  <c r="E48" i="1"/>
  <c r="E49" i="1"/>
  <c r="E50" i="1"/>
  <c r="E54" i="1"/>
  <c r="E70" i="1"/>
  <c r="E71" i="1"/>
  <c r="E72" i="1"/>
  <c r="E85" i="1"/>
  <c r="D85" i="1"/>
</calcChain>
</file>

<file path=xl/sharedStrings.xml><?xml version="1.0" encoding="utf-8"?>
<sst xmlns="http://schemas.openxmlformats.org/spreadsheetml/2006/main" count="109" uniqueCount="107">
  <si>
    <t>Amerikansk fotball</t>
  </si>
  <si>
    <t>Konto</t>
  </si>
  <si>
    <t>Kontonavn</t>
  </si>
  <si>
    <t>Totalt</t>
  </si>
  <si>
    <t>Søker støtte til</t>
  </si>
  <si>
    <t>Estimert  HS-støtte</t>
  </si>
  <si>
    <t>Innvilget beløp i 2019-budsjettet</t>
  </si>
  <si>
    <t>Kommentar fra gruppekasserer</t>
  </si>
  <si>
    <t>Kort kommentar fra HS, se for øvrig veiledning</t>
  </si>
  <si>
    <t>Salg av materiell, avgiftsfritt</t>
  </si>
  <si>
    <t>Sponsorinntekter</t>
  </si>
  <si>
    <t>Reklame/annonseinntekter</t>
  </si>
  <si>
    <t>Stevneinntekter</t>
  </si>
  <si>
    <t>Kiosksalg</t>
  </si>
  <si>
    <t>Egenandel, reise(Fra egne medlemmer)</t>
  </si>
  <si>
    <t>Egenandel, Opphold(fra egne medlemmer)</t>
  </si>
  <si>
    <t>Egenandel, Stevne/arrangement(fra egne medlemmer)</t>
  </si>
  <si>
    <t>Tilskudd Særforbund(Forbundet til hver gruppe)</t>
  </si>
  <si>
    <t>Leieinntekter</t>
  </si>
  <si>
    <t>HS-midler</t>
  </si>
  <si>
    <t>Fylles inn automatisk som sum av "Estimert HS-støtte"</t>
  </si>
  <si>
    <t>Ekstraordinære HS-midler</t>
  </si>
  <si>
    <t>Andre midler fra Hovedstyret</t>
  </si>
  <si>
    <t>Inntekter fra andre grupper i NTNUI</t>
  </si>
  <si>
    <t>Kursinntekter</t>
  </si>
  <si>
    <t>Treningsavgift/gruppeavfigt(fra medlemmene til gruppa)</t>
  </si>
  <si>
    <t>Lisenser/årskontigenter(som skal betales videre til forbundet)</t>
  </si>
  <si>
    <t>Overgangsgebyr (NB! Inntekt)</t>
  </si>
  <si>
    <t>Lotteriinntekter</t>
  </si>
  <si>
    <t>Inntekter tilstelning/fest</t>
  </si>
  <si>
    <t>Dugnadsinntekter</t>
  </si>
  <si>
    <t>Diverse inntekter(benyttes helst ikke)</t>
  </si>
  <si>
    <t>Startkontingent</t>
  </si>
  <si>
    <t>Startkontigent 2. divisjon herrelaget (13000,-), Startkontigent turnering damelaget (2500,-)</t>
  </si>
  <si>
    <t>} Støttes med 85%</t>
  </si>
  <si>
    <t>Opphold konkurranser(overnatting)</t>
  </si>
  <si>
    <t>Opphold Treningssamling(overnatting)</t>
  </si>
  <si>
    <t>Reise buss/bil/tog/fly</t>
  </si>
  <si>
    <t>} Reise til en type aktivitet støttes med 50%, se veiledning</t>
  </si>
  <si>
    <t>Reise SM buss/bil/tog/fly</t>
  </si>
  <si>
    <t>} Støttes 40%, utover valgte aktivitet, se veiledning</t>
  </si>
  <si>
    <t>Reise, massearrangement</t>
  </si>
  <si>
    <t>Reise Treningssamling</t>
  </si>
  <si>
    <t>Andres reise til eget stevne</t>
  </si>
  <si>
    <t>Dommergebyr</t>
  </si>
  <si>
    <t>3 hjemmekamper av 3000 hver</t>
  </si>
  <si>
    <t>Bøter/omberammingsgebyr</t>
  </si>
  <si>
    <t>Stevneutgifter(arrangert selv for andre)</t>
  </si>
  <si>
    <t>Klubbmateriell</t>
  </si>
  <si>
    <t>Sett opp prioritert liste, forbruksmatr. støttes ikke</t>
  </si>
  <si>
    <t>Lagdrakter</t>
  </si>
  <si>
    <t>Støttes 100%, design må godkjennes av HS</t>
  </si>
  <si>
    <t>Hall-/baneleie trening</t>
  </si>
  <si>
    <t>} Støttes med inntil 100%</t>
  </si>
  <si>
    <t>Hall-/baneleie kamp/konkurranse</t>
  </si>
  <si>
    <t>Sanitetsvakt til tre hjemmekamper 1810,- hver</t>
  </si>
  <si>
    <t>Innkjøp av varer for videresalg</t>
  </si>
  <si>
    <t>Innkjøp av kioskvarer for videresalg</t>
  </si>
  <si>
    <t>Trener/instruktørutdanning</t>
  </si>
  <si>
    <t>} Støttes max 65%, 2 år binding</t>
  </si>
  <si>
    <t>Dommerutdanning</t>
  </si>
  <si>
    <t>Kurs</t>
  </si>
  <si>
    <t>Ledersamling Amerikansk fotball norge</t>
  </si>
  <si>
    <t>Beholdningsendring</t>
  </si>
  <si>
    <t>Lønn(Ikke til selvstendig næringsdrivende)</t>
  </si>
  <si>
    <t>Avskrivning</t>
  </si>
  <si>
    <t>Investering i "varig" anlegg/større klubbmateriell</t>
  </si>
  <si>
    <t>Kun større utstyr føres her, resten på klubbmateriell. Dokumenter behov, pris, finansiering. Kontakt HS for råd. Støttes maks 50%</t>
  </si>
  <si>
    <t>Leie av lokaler, tomt, etc</t>
  </si>
  <si>
    <t>Reparasjon og vedlikehold bane/anlegg</t>
  </si>
  <si>
    <t>Reparasjon og vedlikehold utstyr</t>
  </si>
  <si>
    <t>Lønn selvstendig næringsdrivende</t>
  </si>
  <si>
    <t>Kontormateriell</t>
  </si>
  <si>
    <t>Kopiering</t>
  </si>
  <si>
    <t>Trykking</t>
  </si>
  <si>
    <t>Trykking grupper</t>
  </si>
  <si>
    <t>Aviser, tidsskrifter mm.</t>
  </si>
  <si>
    <t>Utgifter egne møter</t>
  </si>
  <si>
    <t>Utgifter reise til andres møter</t>
  </si>
  <si>
    <t>Utgifter tilstelning/fest</t>
  </si>
  <si>
    <t>Telefon</t>
  </si>
  <si>
    <t>Porto</t>
  </si>
  <si>
    <t>Godtgjørelse (reisegodtgjørelse, diett, etc. Ikke lønn)</t>
  </si>
  <si>
    <t>Forbundskontingent</t>
  </si>
  <si>
    <t>} Støttes med 85%, men personlige kontingenter dekkes ikke.</t>
  </si>
  <si>
    <t>Kretskontingent</t>
  </si>
  <si>
    <t>Lagavgifter</t>
  </si>
  <si>
    <t>Reklame/annonser</t>
  </si>
  <si>
    <t>Medlemskontingenter, lisenser</t>
  </si>
  <si>
    <t>Gaver</t>
  </si>
  <si>
    <t>Premier</t>
  </si>
  <si>
    <t>Forsikring</t>
  </si>
  <si>
    <t>Lotteriutgifter</t>
  </si>
  <si>
    <t>Gebyr</t>
  </si>
  <si>
    <t>Utgifter til andre grupper i NTNUI (Inkl. Studenterhytta)</t>
  </si>
  <si>
    <t>Diverse kostnader (benyttes helst ikke)</t>
  </si>
  <si>
    <t>Tap på fordringer</t>
  </si>
  <si>
    <t>Tap på kasse</t>
  </si>
  <si>
    <t>OPPSUMMERING:</t>
  </si>
  <si>
    <t xml:space="preserve">Forbundet støtter ikke innkjøp av baller, men kanskje utstyr. Dette refunderes året etter. </t>
  </si>
  <si>
    <t>All reise støttes med 40% i 2019 som i 2018.</t>
  </si>
  <si>
    <t xml:space="preserve">Trenersamling kan ikke støttes av HS. </t>
  </si>
  <si>
    <t>BUDSJETTERT DRIFTSRESULTAT</t>
  </si>
  <si>
    <t>Kan ikke støtte alt av klubbmateriell. Vi håper at særforbundet vil støtte innkjøp av utstyrssett.</t>
  </si>
  <si>
    <t>1*trenerlisens 200,- hver, 2*dommerlisenser av 400,- hver</t>
  </si>
  <si>
    <t>2 utstyrssett til herrelaget (5300,- hver = 10.600,-), 4 utstyrssett til damelaget (5700,- hver = 22.800,-) og 3 baller til herrelaget (834,- hver = 2502,-)</t>
  </si>
  <si>
    <t>Seriespill herrelag 58000,- (andel NTNUI-medlemmer 48%), Turnering damelag 9000,- (Andel NTNUI medlemmer 100%)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</si>
</sst>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-\ #,##0_)"/>
  </numFmts>
  <fonts count="13" x14ac:knownFonts="1">
    <font>
      <sz val="12"/>
      <color theme="1"/>
      <name val="Calibri"/>
      <family val="2"/>
      <scheme val="minor"/>
    </font>
    <font>
      <b/>
      <sz val="10"/>
      <color indexed="4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55"/>
      <name val="Arial"/>
      <family val="2"/>
    </font>
    <font>
      <sz val="11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/>
    <xf numFmtId="0" fontId="3" fillId="2" borderId="1" xfId="0" applyFont="1" applyFill="1" applyBorder="1" applyProtection="1"/>
    <xf numFmtId="0" fontId="3" fillId="2" borderId="1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0" fontId="3" fillId="2" borderId="3" xfId="0" applyFont="1" applyFill="1" applyBorder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4" fillId="4" borderId="0" xfId="0" applyFont="1" applyFill="1" applyBorder="1" applyProtection="1"/>
    <xf numFmtId="0" fontId="4" fillId="4" borderId="0" xfId="0" applyNumberFormat="1" applyFont="1" applyFill="1" applyBorder="1" applyAlignment="1" applyProtection="1">
      <alignment horizontal="center"/>
    </xf>
    <xf numFmtId="0" fontId="4" fillId="3" borderId="0" xfId="0" applyNumberFormat="1" applyFont="1" applyFill="1" applyBorder="1" applyAlignment="1" applyProtection="1">
      <alignment horizontal="center"/>
    </xf>
    <xf numFmtId="0" fontId="4" fillId="4" borderId="6" xfId="0" applyNumberFormat="1" applyFont="1" applyFill="1" applyBorder="1" applyAlignment="1" applyProtection="1">
      <alignment horizontal="center"/>
    </xf>
    <xf numFmtId="0" fontId="4" fillId="4" borderId="7" xfId="0" applyFont="1" applyFill="1" applyBorder="1" applyAlignment="1" applyProtection="1">
      <alignment horizontal="center" wrapText="1"/>
    </xf>
    <xf numFmtId="0" fontId="4" fillId="4" borderId="7" xfId="0" applyFont="1" applyFill="1" applyBorder="1" applyAlignment="1" applyProtection="1">
      <alignment wrapText="1"/>
    </xf>
    <xf numFmtId="0" fontId="4" fillId="4" borderId="7" xfId="0" applyNumberFormat="1" applyFont="1" applyFill="1" applyBorder="1" applyAlignment="1" applyProtection="1">
      <alignment horizontal="center" wrapText="1"/>
    </xf>
    <xf numFmtId="0" fontId="4" fillId="3" borderId="7" xfId="0" applyNumberFormat="1" applyFont="1" applyFill="1" applyBorder="1" applyAlignment="1" applyProtection="1">
      <alignment horizontal="center" wrapText="1"/>
    </xf>
    <xf numFmtId="0" fontId="4" fillId="4" borderId="8" xfId="0" applyNumberFormat="1" applyFont="1" applyFill="1" applyBorder="1" applyAlignment="1" applyProtection="1">
      <alignment horizontal="center" wrapText="1"/>
    </xf>
    <xf numFmtId="0" fontId="5" fillId="4" borderId="9" xfId="0" applyFont="1" applyFill="1" applyBorder="1" applyAlignment="1" applyProtection="1">
      <alignment horizontal="center"/>
    </xf>
    <xf numFmtId="0" fontId="5" fillId="4" borderId="9" xfId="0" applyFont="1" applyFill="1" applyBorder="1" applyProtection="1"/>
    <xf numFmtId="164" fontId="5" fillId="5" borderId="9" xfId="0" applyNumberFormat="1" applyFont="1" applyFill="1" applyBorder="1" applyProtection="1">
      <protection locked="0"/>
    </xf>
    <xf numFmtId="164" fontId="5" fillId="4" borderId="9" xfId="0" applyNumberFormat="1" applyFont="1" applyFill="1" applyBorder="1" applyProtection="1"/>
    <xf numFmtId="164" fontId="5" fillId="4" borderId="10" xfId="0" applyNumberFormat="1" applyFont="1" applyFill="1" applyBorder="1" applyProtection="1"/>
    <xf numFmtId="164" fontId="5" fillId="3" borderId="10" xfId="0" applyNumberFormat="1" applyFont="1" applyFill="1" applyBorder="1" applyProtection="1"/>
    <xf numFmtId="164" fontId="5" fillId="0" borderId="10" xfId="0" applyNumberFormat="1" applyFont="1" applyFill="1" applyBorder="1" applyProtection="1"/>
    <xf numFmtId="0" fontId="6" fillId="4" borderId="11" xfId="0" applyFont="1" applyFill="1" applyBorder="1" applyAlignment="1" applyProtection="1">
      <alignment vertical="center" wrapText="1"/>
    </xf>
    <xf numFmtId="164" fontId="5" fillId="3" borderId="9" xfId="0" applyNumberFormat="1" applyFont="1" applyFill="1" applyBorder="1" applyProtection="1"/>
    <xf numFmtId="164" fontId="5" fillId="0" borderId="9" xfId="0" applyNumberFormat="1" applyFont="1" applyFill="1" applyBorder="1" applyProtection="1"/>
    <xf numFmtId="164" fontId="5" fillId="0" borderId="9" xfId="0" applyNumberFormat="1" applyFont="1" applyFill="1" applyBorder="1" applyProtection="1">
      <protection locked="0"/>
    </xf>
    <xf numFmtId="164" fontId="7" fillId="3" borderId="9" xfId="0" applyNumberFormat="1" applyFont="1" applyFill="1" applyBorder="1" applyProtection="1"/>
    <xf numFmtId="164" fontId="7" fillId="4" borderId="9" xfId="0" applyNumberFormat="1" applyFont="1" applyFill="1" applyBorder="1" applyProtection="1"/>
    <xf numFmtId="0" fontId="6" fillId="4" borderId="9" xfId="0" applyFont="1" applyFill="1" applyBorder="1" applyAlignment="1" applyProtection="1">
      <alignment vertical="center" wrapText="1"/>
    </xf>
    <xf numFmtId="164" fontId="5" fillId="4" borderId="1" xfId="0" applyNumberFormat="1" applyFont="1" applyFill="1" applyBorder="1" applyProtection="1"/>
    <xf numFmtId="164" fontId="5" fillId="3" borderId="1" xfId="0" applyNumberFormat="1" applyFont="1" applyFill="1" applyBorder="1" applyProtection="1"/>
    <xf numFmtId="0" fontId="5" fillId="4" borderId="1" xfId="0" applyFont="1" applyFill="1" applyBorder="1" applyAlignment="1" applyProtection="1">
      <alignment horizontal="center"/>
    </xf>
    <xf numFmtId="0" fontId="5" fillId="4" borderId="1" xfId="0" applyFont="1" applyFill="1" applyBorder="1" applyProtection="1"/>
    <xf numFmtId="164" fontId="5" fillId="0" borderId="1" xfId="0" applyNumberFormat="1" applyFont="1" applyFill="1" applyBorder="1" applyProtection="1"/>
    <xf numFmtId="0" fontId="6" fillId="4" borderId="6" xfId="0" applyFont="1" applyFill="1" applyBorder="1" applyAlignment="1" applyProtection="1">
      <alignment vertical="center" wrapText="1"/>
    </xf>
    <xf numFmtId="164" fontId="5" fillId="5" borderId="1" xfId="0" applyNumberFormat="1" applyFont="1" applyFill="1" applyBorder="1" applyProtection="1">
      <protection locked="0"/>
    </xf>
    <xf numFmtId="0" fontId="5" fillId="4" borderId="4" xfId="0" applyFont="1" applyFill="1" applyBorder="1" applyAlignment="1" applyProtection="1">
      <alignment horizontal="center"/>
    </xf>
    <xf numFmtId="0" fontId="5" fillId="4" borderId="4" xfId="0" applyFont="1" applyFill="1" applyBorder="1" applyProtection="1"/>
    <xf numFmtId="164" fontId="5" fillId="4" borderId="4" xfId="0" applyNumberFormat="1" applyFont="1" applyFill="1" applyBorder="1" applyProtection="1"/>
    <xf numFmtId="164" fontId="5" fillId="3" borderId="4" xfId="0" applyNumberFormat="1" applyFont="1" applyFill="1" applyBorder="1" applyProtection="1"/>
    <xf numFmtId="0" fontId="6" fillId="4" borderId="8" xfId="0" applyFont="1" applyFill="1" applyBorder="1" applyAlignment="1" applyProtection="1">
      <alignment vertical="center" wrapText="1"/>
    </xf>
    <xf numFmtId="0" fontId="5" fillId="4" borderId="7" xfId="0" applyFont="1" applyFill="1" applyBorder="1" applyAlignment="1" applyProtection="1">
      <alignment horizontal="center"/>
    </xf>
    <xf numFmtId="0" fontId="5" fillId="4" borderId="7" xfId="0" applyFont="1" applyFill="1" applyBorder="1" applyProtection="1"/>
    <xf numFmtId="164" fontId="7" fillId="3" borderId="7" xfId="0" applyNumberFormat="1" applyFont="1" applyFill="1" applyBorder="1" applyProtection="1"/>
    <xf numFmtId="164" fontId="5" fillId="4" borderId="7" xfId="0" applyNumberFormat="1" applyFont="1" applyFill="1" applyBorder="1" applyProtection="1"/>
    <xf numFmtId="164" fontId="5" fillId="4" borderId="12" xfId="0" applyNumberFormat="1" applyFont="1" applyFill="1" applyBorder="1" applyProtection="1"/>
    <xf numFmtId="164" fontId="5" fillId="3" borderId="12" xfId="0" applyNumberFormat="1" applyFont="1" applyFill="1" applyBorder="1" applyProtection="1"/>
    <xf numFmtId="0" fontId="5" fillId="4" borderId="0" xfId="0" applyFont="1" applyFill="1" applyBorder="1" applyAlignment="1" applyProtection="1">
      <alignment horizontal="center" wrapText="1"/>
    </xf>
    <xf numFmtId="0" fontId="5" fillId="4" borderId="0" xfId="0" applyFont="1" applyFill="1" applyBorder="1" applyAlignment="1" applyProtection="1">
      <alignment wrapText="1"/>
    </xf>
    <xf numFmtId="0" fontId="5" fillId="4" borderId="0" xfId="0" applyNumberFormat="1" applyFont="1" applyFill="1" applyBorder="1" applyAlignment="1" applyProtection="1">
      <alignment horizontal="center" wrapText="1"/>
    </xf>
    <xf numFmtId="0" fontId="5" fillId="3" borderId="0" xfId="0" applyNumberFormat="1" applyFont="1" applyFill="1" applyBorder="1" applyAlignment="1" applyProtection="1">
      <alignment horizontal="center" wrapText="1"/>
    </xf>
    <xf numFmtId="0" fontId="5" fillId="4" borderId="6" xfId="0" applyNumberFormat="1" applyFont="1" applyFill="1" applyBorder="1" applyAlignment="1" applyProtection="1">
      <alignment horizontal="center" wrapText="1"/>
    </xf>
    <xf numFmtId="0" fontId="7" fillId="4" borderId="7" xfId="0" applyNumberFormat="1" applyFont="1" applyFill="1" applyBorder="1" applyAlignment="1" applyProtection="1">
      <alignment horizontal="center"/>
    </xf>
    <xf numFmtId="0" fontId="7" fillId="3" borderId="7" xfId="0" applyNumberFormat="1" applyFont="1" applyFill="1" applyBorder="1" applyAlignment="1" applyProtection="1">
      <alignment horizontal="center"/>
    </xf>
    <xf numFmtId="0" fontId="7" fillId="4" borderId="8" xfId="0" applyNumberFormat="1" applyFont="1" applyFill="1" applyBorder="1" applyAlignment="1" applyProtection="1">
      <alignment horizontal="center"/>
    </xf>
    <xf numFmtId="1" fontId="5" fillId="4" borderId="10" xfId="0" applyNumberFormat="1" applyFont="1" applyFill="1" applyBorder="1" applyAlignment="1" applyProtection="1">
      <alignment horizontal="center"/>
    </xf>
    <xf numFmtId="0" fontId="5" fillId="4" borderId="10" xfId="0" applyFont="1" applyFill="1" applyBorder="1" applyProtection="1"/>
    <xf numFmtId="164" fontId="5" fillId="5" borderId="10" xfId="0" applyNumberFormat="1" applyFont="1" applyFill="1" applyBorder="1" applyProtection="1">
      <protection locked="0"/>
    </xf>
    <xf numFmtId="1" fontId="5" fillId="4" borderId="9" xfId="0" applyNumberFormat="1" applyFont="1" applyFill="1" applyBorder="1" applyAlignment="1" applyProtection="1">
      <alignment horizontal="center"/>
    </xf>
    <xf numFmtId="0" fontId="6" fillId="4" borderId="13" xfId="0" applyFont="1" applyFill="1" applyBorder="1" applyAlignment="1" applyProtection="1">
      <alignment vertical="center" wrapText="1"/>
    </xf>
    <xf numFmtId="164" fontId="5" fillId="2" borderId="10" xfId="0" applyNumberFormat="1" applyFont="1" applyFill="1" applyBorder="1" applyProtection="1">
      <protection locked="0"/>
    </xf>
    <xf numFmtId="0" fontId="6" fillId="4" borderId="2" xfId="0" applyFont="1" applyFill="1" applyBorder="1" applyAlignment="1" applyProtection="1">
      <alignment vertical="center" wrapText="1"/>
    </xf>
    <xf numFmtId="0" fontId="0" fillId="4" borderId="0" xfId="0" applyFill="1" applyProtection="1"/>
    <xf numFmtId="0" fontId="6" fillId="4" borderId="2" xfId="0" applyFont="1" applyFill="1" applyBorder="1" applyAlignment="1" applyProtection="1">
      <alignment horizontal="left" vertical="center" wrapText="1"/>
    </xf>
    <xf numFmtId="164" fontId="5" fillId="4" borderId="15" xfId="0" applyNumberFormat="1" applyFont="1" applyFill="1" applyBorder="1" applyProtection="1"/>
    <xf numFmtId="164" fontId="5" fillId="3" borderId="15" xfId="0" applyNumberFormat="1" applyFont="1" applyFill="1" applyBorder="1" applyProtection="1"/>
    <xf numFmtId="164" fontId="5" fillId="0" borderId="15" xfId="0" applyNumberFormat="1" applyFont="1" applyFill="1" applyBorder="1" applyProtection="1"/>
    <xf numFmtId="0" fontId="0" fillId="4" borderId="2" xfId="0" applyFill="1" applyBorder="1" applyProtection="1"/>
    <xf numFmtId="0" fontId="0" fillId="4" borderId="15" xfId="0" applyFill="1" applyBorder="1" applyProtection="1"/>
    <xf numFmtId="164" fontId="5" fillId="2" borderId="10" xfId="0" applyNumberFormat="1" applyFont="1" applyFill="1" applyBorder="1" applyProtection="1"/>
    <xf numFmtId="0" fontId="6" fillId="4" borderId="16" xfId="0" applyFont="1" applyFill="1" applyBorder="1" applyAlignment="1" applyProtection="1">
      <alignment vertical="center" wrapText="1"/>
    </xf>
    <xf numFmtId="0" fontId="6" fillId="4" borderId="17" xfId="0" applyFont="1" applyFill="1" applyBorder="1" applyAlignment="1" applyProtection="1">
      <alignment vertical="center" wrapText="1"/>
    </xf>
    <xf numFmtId="164" fontId="5" fillId="4" borderId="18" xfId="0" applyNumberFormat="1" applyFont="1" applyFill="1" applyBorder="1" applyProtection="1"/>
    <xf numFmtId="164" fontId="5" fillId="3" borderId="18" xfId="0" applyNumberFormat="1" applyFont="1" applyFill="1" applyBorder="1" applyProtection="1"/>
    <xf numFmtId="164" fontId="5" fillId="0" borderId="18" xfId="0" applyNumberFormat="1" applyFont="1" applyFill="1" applyBorder="1" applyProtection="1"/>
    <xf numFmtId="0" fontId="0" fillId="4" borderId="13" xfId="0" applyFill="1" applyBorder="1" applyProtection="1"/>
    <xf numFmtId="0" fontId="6" fillId="4" borderId="15" xfId="0" applyFont="1" applyFill="1" applyBorder="1" applyAlignment="1" applyProtection="1">
      <alignment vertical="center" wrapText="1"/>
    </xf>
    <xf numFmtId="0" fontId="5" fillId="6" borderId="9" xfId="0" applyFont="1" applyFill="1" applyBorder="1" applyProtection="1"/>
    <xf numFmtId="164" fontId="5" fillId="0" borderId="10" xfId="0" applyNumberFormat="1" applyFont="1" applyFill="1" applyBorder="1" applyProtection="1">
      <protection locked="0"/>
    </xf>
    <xf numFmtId="164" fontId="5" fillId="6" borderId="10" xfId="0" applyNumberFormat="1" applyFont="1" applyFill="1" applyBorder="1" applyProtection="1"/>
    <xf numFmtId="164" fontId="5" fillId="6" borderId="15" xfId="0" applyNumberFormat="1" applyFont="1" applyFill="1" applyBorder="1" applyProtection="1"/>
    <xf numFmtId="0" fontId="6" fillId="4" borderId="0" xfId="0" applyFont="1" applyFill="1" applyBorder="1" applyAlignment="1" applyProtection="1">
      <alignment vertical="center" wrapText="1"/>
    </xf>
    <xf numFmtId="1" fontId="5" fillId="4" borderId="1" xfId="0" applyNumberFormat="1" applyFont="1" applyFill="1" applyBorder="1" applyAlignment="1" applyProtection="1">
      <alignment horizontal="center"/>
    </xf>
    <xf numFmtId="164" fontId="5" fillId="5" borderId="14" xfId="0" applyNumberFormat="1" applyFont="1" applyFill="1" applyBorder="1" applyProtection="1">
      <protection locked="0"/>
    </xf>
    <xf numFmtId="164" fontId="5" fillId="4" borderId="14" xfId="0" applyNumberFormat="1" applyFont="1" applyFill="1" applyBorder="1" applyProtection="1"/>
    <xf numFmtId="164" fontId="5" fillId="3" borderId="14" xfId="0" applyNumberFormat="1" applyFont="1" applyFill="1" applyBorder="1" applyProtection="1"/>
    <xf numFmtId="164" fontId="5" fillId="0" borderId="14" xfId="0" applyNumberFormat="1" applyFont="1" applyFill="1" applyBorder="1" applyProtection="1"/>
    <xf numFmtId="0" fontId="6" fillId="4" borderId="19" xfId="0" applyFont="1" applyFill="1" applyBorder="1" applyAlignment="1" applyProtection="1">
      <alignment vertical="center" wrapText="1"/>
    </xf>
    <xf numFmtId="0" fontId="5" fillId="4" borderId="20" xfId="0" applyFont="1" applyFill="1" applyBorder="1" applyProtection="1"/>
    <xf numFmtId="164" fontId="7" fillId="3" borderId="12" xfId="0" applyNumberFormat="1" applyFont="1" applyFill="1" applyBorder="1" applyProtection="1"/>
    <xf numFmtId="164" fontId="7" fillId="4" borderId="12" xfId="0" applyNumberFormat="1" applyFont="1" applyFill="1" applyBorder="1" applyProtection="1"/>
    <xf numFmtId="0" fontId="4" fillId="4" borderId="0" xfId="0" applyFont="1" applyFill="1" applyBorder="1" applyAlignment="1" applyProtection="1">
      <alignment horizontal="center"/>
    </xf>
    <xf numFmtId="164" fontId="4" fillId="4" borderId="0" xfId="0" applyNumberFormat="1" applyFont="1" applyFill="1" applyBorder="1" applyProtection="1"/>
    <xf numFmtId="0" fontId="8" fillId="4" borderId="6" xfId="0" applyFont="1" applyFill="1" applyBorder="1" applyAlignment="1" applyProtection="1">
      <alignment vertical="center" wrapText="1"/>
    </xf>
    <xf numFmtId="0" fontId="3" fillId="4" borderId="0" xfId="0" applyFont="1" applyFill="1" applyBorder="1" applyProtection="1"/>
    <xf numFmtId="0" fontId="9" fillId="4" borderId="0" xfId="0" applyFont="1" applyFill="1" applyBorder="1" applyAlignment="1" applyProtection="1">
      <alignment horizontal="center"/>
    </xf>
    <xf numFmtId="164" fontId="9" fillId="4" borderId="0" xfId="0" applyNumberFormat="1" applyFont="1" applyFill="1" applyBorder="1" applyProtection="1"/>
    <xf numFmtId="0" fontId="9" fillId="4" borderId="0" xfId="0" applyFont="1" applyFill="1" applyBorder="1" applyProtection="1"/>
    <xf numFmtId="0" fontId="3" fillId="4" borderId="21" xfId="0" applyFont="1" applyFill="1" applyBorder="1" applyProtection="1"/>
    <xf numFmtId="0" fontId="9" fillId="4" borderId="21" xfId="0" applyFont="1" applyFill="1" applyBorder="1" applyAlignment="1" applyProtection="1">
      <alignment horizontal="center"/>
    </xf>
    <xf numFmtId="164" fontId="3" fillId="4" borderId="21" xfId="0" applyNumberFormat="1" applyFont="1" applyFill="1" applyBorder="1" applyProtection="1"/>
    <xf numFmtId="0" fontId="10" fillId="4" borderId="7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164" fontId="9" fillId="4" borderId="7" xfId="0" applyNumberFormat="1" applyFont="1" applyFill="1" applyBorder="1" applyProtection="1"/>
    <xf numFmtId="164" fontId="11" fillId="4" borderId="7" xfId="0" applyNumberFormat="1" applyFont="1" applyFill="1" applyBorder="1" applyProtection="1"/>
    <xf numFmtId="0" fontId="12" fillId="4" borderId="8" xfId="0" applyFont="1" applyFill="1" applyBorder="1" applyAlignment="1" applyProtection="1">
      <alignment vertical="center" wrapText="1"/>
    </xf>
    <xf numFmtId="164" fontId="4" fillId="0" borderId="0" xfId="0" applyNumberFormat="1" applyFont="1" applyFill="1" applyBorder="1" applyAlignment="1" applyProtection="1">
      <alignment horizontal="left" vertical="top"/>
    </xf>
    <xf numFmtId="164" fontId="4" fillId="0" borderId="6" xfId="0" applyNumberFormat="1" applyFont="1" applyFill="1" applyBorder="1" applyAlignment="1" applyProtection="1">
      <alignment horizontal="left" vertical="top"/>
    </xf>
    <xf numFmtId="0" fontId="6" fillId="4" borderId="1" xfId="0" applyFont="1" applyFill="1" applyBorder="1" applyAlignment="1" applyProtection="1">
      <alignment horizontal="left" vertical="center" wrapText="1"/>
    </xf>
    <xf numFmtId="0" fontId="6" fillId="4" borderId="14" xfId="0" applyFont="1" applyFill="1" applyBorder="1" applyAlignment="1" applyProtection="1">
      <alignment horizontal="left" vertical="center" wrapText="1"/>
    </xf>
    <xf numFmtId="0" fontId="6" fillId="4" borderId="10" xfId="0" applyFont="1" applyFill="1" applyBorder="1" applyAlignment="1" applyProtection="1">
      <alignment horizontal="left" vertical="center" wrapText="1"/>
    </xf>
    <xf numFmtId="164" fontId="5" fillId="7" borderId="9" xfId="0" applyNumberFormat="1" applyFont="1" applyFill="1" applyBorder="1" applyProtection="1">
      <protection locked="0"/>
    </xf>
    <xf numFmtId="164" fontId="5" fillId="7" borderId="9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tabSelected="1" topLeftCell="A33" workbookViewId="0">
      <selection activeCell="G34" sqref="G34"/>
    </sheetView>
  </sheetViews>
  <sheetFormatPr baseColWidth="10" defaultRowHeight="15.6" x14ac:dyDescent="0.3"/>
  <cols>
    <col min="2" max="2" width="33.3984375" customWidth="1"/>
    <col min="7" max="7" width="90.09765625" customWidth="1"/>
  </cols>
  <sheetData>
    <row r="1" spans="1:8" x14ac:dyDescent="0.3">
      <c r="A1" s="1"/>
      <c r="B1" s="2" t="s">
        <v>0</v>
      </c>
      <c r="C1" s="3"/>
      <c r="D1" s="4"/>
      <c r="E1" s="5"/>
      <c r="F1" s="6"/>
      <c r="G1" s="5"/>
      <c r="H1" s="7"/>
    </row>
    <row r="2" spans="1:8" ht="66.599999999999994" thickBot="1" x14ac:dyDescent="0.35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10" t="s">
        <v>6</v>
      </c>
      <c r="G2" s="8" t="s">
        <v>7</v>
      </c>
      <c r="H2" s="11" t="s">
        <v>8</v>
      </c>
    </row>
    <row r="3" spans="1:8" x14ac:dyDescent="0.3">
      <c r="A3" s="12"/>
      <c r="B3" s="12"/>
      <c r="C3" s="12"/>
      <c r="D3" s="13"/>
      <c r="E3" s="13"/>
      <c r="F3" s="14"/>
      <c r="G3" s="13"/>
      <c r="H3" s="15"/>
    </row>
    <row r="4" spans="1:8" ht="16.2" thickBot="1" x14ac:dyDescent="0.35">
      <c r="A4" s="16"/>
      <c r="B4" s="17"/>
      <c r="C4" s="17"/>
      <c r="D4" s="18"/>
      <c r="E4" s="18"/>
      <c r="F4" s="19"/>
      <c r="G4" s="18"/>
      <c r="H4" s="20"/>
    </row>
    <row r="5" spans="1:8" x14ac:dyDescent="0.3">
      <c r="A5" s="21">
        <v>3110</v>
      </c>
      <c r="B5" s="22" t="s">
        <v>9</v>
      </c>
      <c r="C5" s="23">
        <v>2000</v>
      </c>
      <c r="D5" s="24"/>
      <c r="E5" s="25"/>
      <c r="F5" s="26"/>
      <c r="G5" s="27"/>
      <c r="H5" s="28"/>
    </row>
    <row r="6" spans="1:8" x14ac:dyDescent="0.3">
      <c r="A6" s="21">
        <v>3120</v>
      </c>
      <c r="B6" s="22" t="s">
        <v>10</v>
      </c>
      <c r="C6" s="23"/>
      <c r="D6" s="24"/>
      <c r="E6" s="24"/>
      <c r="F6" s="29"/>
      <c r="G6" s="30"/>
      <c r="H6" s="28"/>
    </row>
    <row r="7" spans="1:8" x14ac:dyDescent="0.3">
      <c r="A7" s="21">
        <v>3125</v>
      </c>
      <c r="B7" s="22" t="s">
        <v>11</v>
      </c>
      <c r="C7" s="23"/>
      <c r="D7" s="24"/>
      <c r="E7" s="24"/>
      <c r="F7" s="29"/>
      <c r="G7" s="30"/>
      <c r="H7" s="28"/>
    </row>
    <row r="8" spans="1:8" x14ac:dyDescent="0.3">
      <c r="A8" s="21">
        <v>3130</v>
      </c>
      <c r="B8" s="22" t="s">
        <v>12</v>
      </c>
      <c r="C8" s="23"/>
      <c r="D8" s="24"/>
      <c r="E8" s="24"/>
      <c r="F8" s="29"/>
      <c r="G8" s="30"/>
      <c r="H8" s="28"/>
    </row>
    <row r="9" spans="1:8" x14ac:dyDescent="0.3">
      <c r="A9" s="21">
        <v>3140</v>
      </c>
      <c r="B9" s="22" t="s">
        <v>13</v>
      </c>
      <c r="C9" s="23"/>
      <c r="D9" s="24"/>
      <c r="E9" s="24"/>
      <c r="F9" s="29"/>
      <c r="G9" s="30"/>
      <c r="H9" s="28"/>
    </row>
    <row r="10" spans="1:8" x14ac:dyDescent="0.3">
      <c r="A10" s="21">
        <v>3150</v>
      </c>
      <c r="B10" s="22" t="s">
        <v>14</v>
      </c>
      <c r="C10" s="117">
        <v>5400</v>
      </c>
      <c r="D10" s="24"/>
      <c r="E10" s="24"/>
      <c r="F10" s="29"/>
      <c r="G10" s="118"/>
      <c r="H10" s="28"/>
    </row>
    <row r="11" spans="1:8" x14ac:dyDescent="0.3">
      <c r="A11" s="21">
        <v>3151</v>
      </c>
      <c r="B11" s="22" t="s">
        <v>15</v>
      </c>
      <c r="C11" s="31"/>
      <c r="D11" s="24"/>
      <c r="E11" s="24"/>
      <c r="F11" s="29"/>
      <c r="G11" s="30"/>
      <c r="H11" s="28"/>
    </row>
    <row r="12" spans="1:8" x14ac:dyDescent="0.3">
      <c r="A12" s="21">
        <v>3152</v>
      </c>
      <c r="B12" s="22" t="s">
        <v>16</v>
      </c>
      <c r="C12" s="31">
        <v>375</v>
      </c>
      <c r="D12" s="24"/>
      <c r="E12" s="24"/>
      <c r="F12" s="29"/>
      <c r="G12" s="30"/>
      <c r="H12" s="28"/>
    </row>
    <row r="13" spans="1:8" x14ac:dyDescent="0.3">
      <c r="A13" s="21">
        <v>3405</v>
      </c>
      <c r="B13" s="22" t="s">
        <v>17</v>
      </c>
      <c r="C13" s="31"/>
      <c r="D13" s="24"/>
      <c r="E13" s="24"/>
      <c r="F13" s="29"/>
      <c r="G13" s="30"/>
      <c r="H13" s="28"/>
    </row>
    <row r="14" spans="1:8" x14ac:dyDescent="0.3">
      <c r="A14" s="21">
        <v>3600</v>
      </c>
      <c r="B14" s="22" t="s">
        <v>18</v>
      </c>
      <c r="C14" s="23"/>
      <c r="D14" s="24"/>
      <c r="E14" s="24"/>
      <c r="F14" s="29"/>
      <c r="G14" s="30"/>
      <c r="H14" s="28"/>
    </row>
    <row r="15" spans="1:8" ht="40.799999999999997" x14ac:dyDescent="0.3">
      <c r="A15" s="21">
        <v>3810</v>
      </c>
      <c r="B15" s="22" t="s">
        <v>19</v>
      </c>
      <c r="C15" s="32">
        <f>F85</f>
        <v>40645</v>
      </c>
      <c r="D15" s="24"/>
      <c r="E15" s="24"/>
      <c r="F15" s="29"/>
      <c r="G15" s="33"/>
      <c r="H15" s="34" t="s">
        <v>20</v>
      </c>
    </row>
    <row r="16" spans="1:8" x14ac:dyDescent="0.3">
      <c r="A16" s="21">
        <v>3820</v>
      </c>
      <c r="B16" s="22" t="s">
        <v>21</v>
      </c>
      <c r="C16" s="24"/>
      <c r="D16" s="24"/>
      <c r="E16" s="24"/>
      <c r="F16" s="29"/>
      <c r="G16" s="24"/>
      <c r="H16" s="28"/>
    </row>
    <row r="17" spans="1:8" x14ac:dyDescent="0.3">
      <c r="A17" s="21">
        <v>3830</v>
      </c>
      <c r="B17" s="22" t="s">
        <v>22</v>
      </c>
      <c r="C17" s="35"/>
      <c r="D17" s="24"/>
      <c r="E17" s="24"/>
      <c r="F17" s="36"/>
      <c r="G17" s="35"/>
      <c r="H17" s="28"/>
    </row>
    <row r="18" spans="1:8" x14ac:dyDescent="0.3">
      <c r="A18" s="21">
        <v>3840</v>
      </c>
      <c r="B18" s="22" t="s">
        <v>23</v>
      </c>
      <c r="C18" s="23"/>
      <c r="D18" s="24"/>
      <c r="E18" s="24"/>
      <c r="F18" s="29"/>
      <c r="G18" s="30"/>
      <c r="H18" s="28"/>
    </row>
    <row r="19" spans="1:8" x14ac:dyDescent="0.3">
      <c r="A19" s="21">
        <v>3910</v>
      </c>
      <c r="B19" s="22" t="s">
        <v>24</v>
      </c>
      <c r="C19" s="23"/>
      <c r="D19" s="24"/>
      <c r="E19" s="24"/>
      <c r="F19" s="29"/>
      <c r="G19" s="30"/>
      <c r="H19" s="28"/>
    </row>
    <row r="20" spans="1:8" x14ac:dyDescent="0.3">
      <c r="A20" s="21">
        <v>3920</v>
      </c>
      <c r="B20" s="22" t="s">
        <v>25</v>
      </c>
      <c r="C20" s="23">
        <v>83000</v>
      </c>
      <c r="D20" s="24"/>
      <c r="E20" s="24"/>
      <c r="F20" s="29"/>
      <c r="G20" s="30"/>
      <c r="H20" s="28"/>
    </row>
    <row r="21" spans="1:8" x14ac:dyDescent="0.3">
      <c r="A21" s="21">
        <v>3930</v>
      </c>
      <c r="B21" s="22" t="s">
        <v>26</v>
      </c>
      <c r="C21" s="23"/>
      <c r="D21" s="24"/>
      <c r="E21" s="24"/>
      <c r="F21" s="29"/>
      <c r="G21" s="30"/>
      <c r="H21" s="28"/>
    </row>
    <row r="22" spans="1:8" x14ac:dyDescent="0.3">
      <c r="A22" s="21">
        <v>3940</v>
      </c>
      <c r="B22" s="22" t="s">
        <v>27</v>
      </c>
      <c r="C22" s="23"/>
      <c r="D22" s="24"/>
      <c r="E22" s="24"/>
      <c r="F22" s="29"/>
      <c r="G22" s="30"/>
      <c r="H22" s="28"/>
    </row>
    <row r="23" spans="1:8" x14ac:dyDescent="0.3">
      <c r="A23" s="21">
        <v>3960</v>
      </c>
      <c r="B23" s="22" t="s">
        <v>28</v>
      </c>
      <c r="C23" s="23"/>
      <c r="D23" s="24"/>
      <c r="E23" s="24"/>
      <c r="F23" s="29"/>
      <c r="G23" s="30"/>
      <c r="H23" s="28"/>
    </row>
    <row r="24" spans="1:8" x14ac:dyDescent="0.3">
      <c r="A24" s="37">
        <v>3970</v>
      </c>
      <c r="B24" s="38" t="s">
        <v>29</v>
      </c>
      <c r="C24" s="23"/>
      <c r="D24" s="35"/>
      <c r="E24" s="35"/>
      <c r="F24" s="36"/>
      <c r="G24" s="39"/>
      <c r="H24" s="28"/>
    </row>
    <row r="25" spans="1:8" x14ac:dyDescent="0.3">
      <c r="A25" s="21">
        <v>3980</v>
      </c>
      <c r="B25" s="22" t="s">
        <v>30</v>
      </c>
      <c r="C25" s="23">
        <v>10000</v>
      </c>
      <c r="D25" s="24"/>
      <c r="E25" s="24"/>
      <c r="F25" s="29"/>
      <c r="G25" s="30"/>
      <c r="H25" s="40"/>
    </row>
    <row r="26" spans="1:8" x14ac:dyDescent="0.3">
      <c r="A26" s="37">
        <v>3999</v>
      </c>
      <c r="B26" s="38" t="s">
        <v>31</v>
      </c>
      <c r="C26" s="41"/>
      <c r="D26" s="35"/>
      <c r="E26" s="35"/>
      <c r="F26" s="36"/>
      <c r="G26" s="39"/>
      <c r="H26" s="40"/>
    </row>
    <row r="27" spans="1:8" ht="16.2" thickBot="1" x14ac:dyDescent="0.35">
      <c r="A27" s="42"/>
      <c r="B27" s="43"/>
      <c r="C27" s="44"/>
      <c r="D27" s="44"/>
      <c r="E27" s="44"/>
      <c r="F27" s="45"/>
      <c r="G27" s="44"/>
      <c r="H27" s="46"/>
    </row>
    <row r="28" spans="1:8" ht="16.2" thickBot="1" x14ac:dyDescent="0.35">
      <c r="A28" s="47"/>
      <c r="B28" s="48"/>
      <c r="C28" s="49">
        <f>SUM(C5:C27)</f>
        <v>141420</v>
      </c>
      <c r="D28" s="50"/>
      <c r="E28" s="51"/>
      <c r="F28" s="52"/>
      <c r="G28" s="51"/>
      <c r="H28" s="46"/>
    </row>
    <row r="29" spans="1:8" x14ac:dyDescent="0.3">
      <c r="A29" s="53"/>
      <c r="B29" s="54"/>
      <c r="C29" s="54"/>
      <c r="D29" s="55"/>
      <c r="E29" s="55"/>
      <c r="F29" s="56"/>
      <c r="G29" s="55"/>
      <c r="H29" s="57"/>
    </row>
    <row r="30" spans="1:8" ht="16.2" thickBot="1" x14ac:dyDescent="0.35">
      <c r="A30" s="47"/>
      <c r="B30" s="48"/>
      <c r="C30" s="48"/>
      <c r="D30" s="58"/>
      <c r="E30" s="58"/>
      <c r="F30" s="59"/>
      <c r="G30" s="58"/>
      <c r="H30" s="60"/>
    </row>
    <row r="31" spans="1:8" ht="20.399999999999999" x14ac:dyDescent="0.3">
      <c r="A31" s="61">
        <v>4010</v>
      </c>
      <c r="B31" s="62" t="s">
        <v>32</v>
      </c>
      <c r="C31" s="63">
        <v>15500</v>
      </c>
      <c r="D31" s="63">
        <v>15500</v>
      </c>
      <c r="E31" s="25">
        <f>D31*0.85</f>
        <v>13175</v>
      </c>
      <c r="F31" s="26">
        <f>E31</f>
        <v>13175</v>
      </c>
      <c r="G31" s="27" t="s">
        <v>33</v>
      </c>
      <c r="H31" s="34" t="s">
        <v>34</v>
      </c>
    </row>
    <row r="32" spans="1:8" x14ac:dyDescent="0.3">
      <c r="A32" s="64">
        <v>4021</v>
      </c>
      <c r="B32" s="22" t="s">
        <v>35</v>
      </c>
      <c r="C32" s="63">
        <v>18000</v>
      </c>
      <c r="D32" s="24"/>
      <c r="E32" s="25"/>
      <c r="F32" s="26"/>
      <c r="G32" s="27"/>
      <c r="H32" s="65"/>
    </row>
    <row r="33" spans="1:8" x14ac:dyDescent="0.3">
      <c r="A33" s="64">
        <v>4022</v>
      </c>
      <c r="B33" s="22" t="s">
        <v>36</v>
      </c>
      <c r="C33" s="63"/>
      <c r="D33" s="25"/>
      <c r="E33" s="25"/>
      <c r="F33" s="26"/>
      <c r="G33" s="27"/>
      <c r="H33" s="65"/>
    </row>
    <row r="34" spans="1:8" ht="40.799999999999997" x14ac:dyDescent="0.3">
      <c r="A34" s="64">
        <v>4031</v>
      </c>
      <c r="B34" s="22" t="s">
        <v>37</v>
      </c>
      <c r="C34" s="66">
        <v>67000</v>
      </c>
      <c r="D34" s="66">
        <v>36840</v>
      </c>
      <c r="E34" s="25">
        <f>D34*0.5</f>
        <v>18420</v>
      </c>
      <c r="F34" s="26">
        <f>D34*0.4</f>
        <v>14736</v>
      </c>
      <c r="G34" s="27" t="s">
        <v>106</v>
      </c>
      <c r="H34" s="67" t="s">
        <v>38</v>
      </c>
    </row>
    <row r="35" spans="1:8" x14ac:dyDescent="0.3">
      <c r="A35" s="64">
        <v>4032</v>
      </c>
      <c r="B35" s="22" t="s">
        <v>39</v>
      </c>
      <c r="C35" s="63"/>
      <c r="D35" s="63"/>
      <c r="E35" s="25">
        <f>D35*0.4</f>
        <v>0</v>
      </c>
      <c r="F35" s="26"/>
      <c r="G35" s="27"/>
      <c r="H35" s="114" t="s">
        <v>40</v>
      </c>
    </row>
    <row r="36" spans="1:8" x14ac:dyDescent="0.3">
      <c r="A36" s="64">
        <v>4033</v>
      </c>
      <c r="B36" s="22" t="s">
        <v>41</v>
      </c>
      <c r="C36" s="63"/>
      <c r="D36" s="63"/>
      <c r="E36" s="25">
        <f>D36*0.4</f>
        <v>0</v>
      </c>
      <c r="F36" s="26"/>
      <c r="G36" s="27"/>
      <c r="H36" s="115"/>
    </row>
    <row r="37" spans="1:8" x14ac:dyDescent="0.3">
      <c r="A37" s="64">
        <v>4034</v>
      </c>
      <c r="B37" s="22" t="s">
        <v>42</v>
      </c>
      <c r="C37" s="63"/>
      <c r="D37" s="63"/>
      <c r="E37" s="25">
        <f>D37*0.4</f>
        <v>0</v>
      </c>
      <c r="F37" s="26"/>
      <c r="G37" s="27"/>
      <c r="H37" s="116"/>
    </row>
    <row r="38" spans="1:8" x14ac:dyDescent="0.3">
      <c r="A38" s="64">
        <v>4040</v>
      </c>
      <c r="B38" s="22" t="s">
        <v>43</v>
      </c>
      <c r="C38" s="63"/>
      <c r="D38" s="24"/>
      <c r="E38" s="25"/>
      <c r="F38" s="26"/>
      <c r="G38" s="27"/>
      <c r="H38" s="68"/>
    </row>
    <row r="39" spans="1:8" ht="20.399999999999999" x14ac:dyDescent="0.3">
      <c r="A39" s="64">
        <v>4110</v>
      </c>
      <c r="B39" s="22" t="s">
        <v>44</v>
      </c>
      <c r="C39" s="63">
        <v>9000</v>
      </c>
      <c r="D39" s="63">
        <v>9000</v>
      </c>
      <c r="E39" s="25">
        <f>D39*0.85</f>
        <v>7650</v>
      </c>
      <c r="F39" s="26">
        <f>E39</f>
        <v>7650</v>
      </c>
      <c r="G39" s="27" t="s">
        <v>45</v>
      </c>
      <c r="H39" s="69" t="s">
        <v>34</v>
      </c>
    </row>
    <row r="40" spans="1:8" x14ac:dyDescent="0.3">
      <c r="A40" s="64">
        <v>4120</v>
      </c>
      <c r="B40" s="22" t="s">
        <v>46</v>
      </c>
      <c r="C40" s="63"/>
      <c r="D40" s="24"/>
      <c r="E40" s="70"/>
      <c r="F40" s="71"/>
      <c r="G40" s="72"/>
      <c r="H40" s="73"/>
    </row>
    <row r="41" spans="1:8" x14ac:dyDescent="0.3">
      <c r="A41" s="64">
        <v>4130</v>
      </c>
      <c r="B41" s="22" t="s">
        <v>47</v>
      </c>
      <c r="C41" s="63"/>
      <c r="D41" s="24"/>
      <c r="E41" s="70"/>
      <c r="F41" s="71"/>
      <c r="G41" s="72"/>
      <c r="H41" s="74"/>
    </row>
    <row r="42" spans="1:8" ht="40.799999999999997" x14ac:dyDescent="0.3">
      <c r="A42" s="64">
        <v>4311</v>
      </c>
      <c r="B42" s="22" t="s">
        <v>48</v>
      </c>
      <c r="C42" s="66">
        <v>35902</v>
      </c>
      <c r="D42" s="66">
        <v>35902</v>
      </c>
      <c r="E42" s="75">
        <f>D42</f>
        <v>35902</v>
      </c>
      <c r="F42" s="75">
        <f>834</f>
        <v>834</v>
      </c>
      <c r="G42" s="27" t="s">
        <v>105</v>
      </c>
      <c r="H42" s="76" t="s">
        <v>49</v>
      </c>
    </row>
    <row r="43" spans="1:8" ht="30.6" x14ac:dyDescent="0.3">
      <c r="A43" s="64">
        <v>4312</v>
      </c>
      <c r="B43" s="22" t="s">
        <v>50</v>
      </c>
      <c r="C43" s="63"/>
      <c r="D43" s="63"/>
      <c r="E43" s="25">
        <f>D43</f>
        <v>0</v>
      </c>
      <c r="F43" s="26"/>
      <c r="G43" s="27"/>
      <c r="H43" s="77" t="s">
        <v>51</v>
      </c>
    </row>
    <row r="44" spans="1:8" ht="20.399999999999999" x14ac:dyDescent="0.3">
      <c r="A44" s="64">
        <v>4341</v>
      </c>
      <c r="B44" s="22" t="s">
        <v>52</v>
      </c>
      <c r="C44" s="63">
        <v>3500</v>
      </c>
      <c r="D44" s="63"/>
      <c r="E44" s="25">
        <f>D44</f>
        <v>0</v>
      </c>
      <c r="F44" s="26"/>
      <c r="G44" s="27"/>
      <c r="H44" s="67" t="s">
        <v>53</v>
      </c>
    </row>
    <row r="45" spans="1:8" ht="20.399999999999999" x14ac:dyDescent="0.3">
      <c r="A45" s="64">
        <v>4342</v>
      </c>
      <c r="B45" s="22" t="s">
        <v>54</v>
      </c>
      <c r="C45" s="63">
        <v>5000</v>
      </c>
      <c r="D45" s="63">
        <v>5000</v>
      </c>
      <c r="E45" s="25">
        <f>D45*0.85</f>
        <v>4250</v>
      </c>
      <c r="F45" s="26">
        <f>E45</f>
        <v>4250</v>
      </c>
      <c r="G45" s="27" t="s">
        <v>55</v>
      </c>
      <c r="H45" s="67" t="s">
        <v>34</v>
      </c>
    </row>
    <row r="46" spans="1:8" x14ac:dyDescent="0.3">
      <c r="A46" s="64">
        <v>4301</v>
      </c>
      <c r="B46" s="22" t="s">
        <v>56</v>
      </c>
      <c r="C46" s="63">
        <v>2000</v>
      </c>
      <c r="D46" s="24"/>
      <c r="E46" s="78"/>
      <c r="F46" s="79"/>
      <c r="G46" s="80"/>
      <c r="H46" s="67"/>
    </row>
    <row r="47" spans="1:8" x14ac:dyDescent="0.3">
      <c r="A47" s="64">
        <v>4302</v>
      </c>
      <c r="B47" s="22" t="s">
        <v>57</v>
      </c>
      <c r="C47" s="63"/>
      <c r="D47" s="24"/>
      <c r="E47" s="78"/>
      <c r="F47" s="79"/>
      <c r="G47" s="80"/>
      <c r="H47" s="65"/>
    </row>
    <row r="48" spans="1:8" x14ac:dyDescent="0.3">
      <c r="A48" s="64">
        <v>4410</v>
      </c>
      <c r="B48" s="22" t="s">
        <v>58</v>
      </c>
      <c r="C48" s="63"/>
      <c r="D48" s="63"/>
      <c r="E48" s="70">
        <f>D48*0.65</f>
        <v>0</v>
      </c>
      <c r="F48" s="71"/>
      <c r="G48" s="72"/>
      <c r="H48" s="114" t="s">
        <v>59</v>
      </c>
    </row>
    <row r="49" spans="1:8" x14ac:dyDescent="0.3">
      <c r="A49" s="64">
        <v>4420</v>
      </c>
      <c r="B49" s="22" t="s">
        <v>60</v>
      </c>
      <c r="C49" s="63"/>
      <c r="D49" s="63"/>
      <c r="E49" s="70">
        <f>D49*0.65</f>
        <v>0</v>
      </c>
      <c r="F49" s="71"/>
      <c r="G49" s="72"/>
      <c r="H49" s="115"/>
    </row>
    <row r="50" spans="1:8" x14ac:dyDescent="0.3">
      <c r="A50" s="64">
        <v>4430</v>
      </c>
      <c r="B50" s="22" t="s">
        <v>61</v>
      </c>
      <c r="C50" s="63">
        <v>2500</v>
      </c>
      <c r="D50" s="63">
        <v>2500</v>
      </c>
      <c r="E50" s="70">
        <f>D50*0.65</f>
        <v>1625</v>
      </c>
      <c r="F50" s="71">
        <v>0</v>
      </c>
      <c r="G50" s="72" t="s">
        <v>62</v>
      </c>
      <c r="H50" s="116"/>
    </row>
    <row r="51" spans="1:8" x14ac:dyDescent="0.3">
      <c r="A51" s="64">
        <v>4390</v>
      </c>
      <c r="B51" s="22" t="s">
        <v>63</v>
      </c>
      <c r="C51" s="63"/>
      <c r="D51" s="24"/>
      <c r="E51" s="25"/>
      <c r="F51" s="26"/>
      <c r="G51" s="27"/>
      <c r="H51" s="81"/>
    </row>
    <row r="52" spans="1:8" x14ac:dyDescent="0.3">
      <c r="A52" s="64">
        <v>5000</v>
      </c>
      <c r="B52" s="22" t="s">
        <v>64</v>
      </c>
      <c r="C52" s="63"/>
      <c r="D52" s="24"/>
      <c r="E52" s="25"/>
      <c r="F52" s="26"/>
      <c r="G52" s="27"/>
      <c r="H52" s="82"/>
    </row>
    <row r="53" spans="1:8" x14ac:dyDescent="0.3">
      <c r="A53" s="64">
        <v>6010</v>
      </c>
      <c r="B53" s="22" t="s">
        <v>65</v>
      </c>
      <c r="C53" s="63"/>
      <c r="D53" s="25"/>
      <c r="E53" s="25"/>
      <c r="F53" s="26"/>
      <c r="G53" s="27"/>
      <c r="H53" s="65"/>
    </row>
    <row r="54" spans="1:8" ht="91.8" x14ac:dyDescent="0.3">
      <c r="A54" s="64">
        <v>6110</v>
      </c>
      <c r="B54" s="22" t="s">
        <v>66</v>
      </c>
      <c r="C54" s="63"/>
      <c r="D54" s="63"/>
      <c r="E54" s="25">
        <f>D54*0.5</f>
        <v>0</v>
      </c>
      <c r="F54" s="26"/>
      <c r="G54" s="27"/>
      <c r="H54" s="69" t="s">
        <v>67</v>
      </c>
    </row>
    <row r="55" spans="1:8" x14ac:dyDescent="0.3">
      <c r="A55" s="64">
        <v>6300</v>
      </c>
      <c r="B55" s="22" t="s">
        <v>68</v>
      </c>
      <c r="C55" s="63"/>
      <c r="D55" s="24"/>
      <c r="E55" s="70"/>
      <c r="F55" s="71"/>
      <c r="G55" s="72"/>
      <c r="H55" s="67"/>
    </row>
    <row r="56" spans="1:8" x14ac:dyDescent="0.3">
      <c r="A56" s="64">
        <v>6610</v>
      </c>
      <c r="B56" s="22" t="s">
        <v>69</v>
      </c>
      <c r="C56" s="63"/>
      <c r="D56" s="24"/>
      <c r="E56" s="70"/>
      <c r="F56" s="71"/>
      <c r="G56" s="72"/>
      <c r="H56" s="65"/>
    </row>
    <row r="57" spans="1:8" x14ac:dyDescent="0.3">
      <c r="A57" s="64">
        <v>6620</v>
      </c>
      <c r="B57" s="22" t="s">
        <v>70</v>
      </c>
      <c r="C57" s="63"/>
      <c r="D57" s="24"/>
      <c r="E57" s="70"/>
      <c r="F57" s="71"/>
      <c r="G57" s="72"/>
      <c r="H57" s="65"/>
    </row>
    <row r="58" spans="1:8" x14ac:dyDescent="0.3">
      <c r="A58" s="64">
        <v>6780</v>
      </c>
      <c r="B58" s="22" t="s">
        <v>71</v>
      </c>
      <c r="C58" s="63"/>
      <c r="D58" s="24"/>
      <c r="E58" s="70"/>
      <c r="F58" s="71"/>
      <c r="G58" s="72"/>
      <c r="H58" s="65"/>
    </row>
    <row r="59" spans="1:8" x14ac:dyDescent="0.3">
      <c r="A59" s="64">
        <v>6800</v>
      </c>
      <c r="B59" s="22" t="s">
        <v>72</v>
      </c>
      <c r="C59" s="63"/>
      <c r="D59" s="25"/>
      <c r="E59" s="70"/>
      <c r="F59" s="71"/>
      <c r="G59" s="72"/>
      <c r="H59" s="65"/>
    </row>
    <row r="60" spans="1:8" x14ac:dyDescent="0.3">
      <c r="A60" s="64">
        <v>6810</v>
      </c>
      <c r="B60" s="22" t="s">
        <v>73</v>
      </c>
      <c r="C60" s="63"/>
      <c r="D60" s="25"/>
      <c r="E60" s="70"/>
      <c r="F60" s="71"/>
      <c r="G60" s="72"/>
      <c r="H60" s="65"/>
    </row>
    <row r="61" spans="1:8" x14ac:dyDescent="0.3">
      <c r="A61" s="64">
        <v>6820</v>
      </c>
      <c r="B61" s="22" t="s">
        <v>74</v>
      </c>
      <c r="C61" s="63"/>
      <c r="D61" s="25"/>
      <c r="E61" s="70"/>
      <c r="F61" s="71"/>
      <c r="G61" s="72"/>
      <c r="H61" s="65"/>
    </row>
    <row r="62" spans="1:8" x14ac:dyDescent="0.3">
      <c r="A62" s="64">
        <v>6825</v>
      </c>
      <c r="B62" s="83" t="s">
        <v>75</v>
      </c>
      <c r="C62" s="63">
        <v>1000</v>
      </c>
      <c r="D62" s="25"/>
      <c r="E62" s="70"/>
      <c r="F62" s="71"/>
      <c r="G62" s="72"/>
      <c r="H62" s="65"/>
    </row>
    <row r="63" spans="1:8" x14ac:dyDescent="0.3">
      <c r="A63" s="64">
        <v>6840</v>
      </c>
      <c r="B63" s="22" t="s">
        <v>76</v>
      </c>
      <c r="C63" s="63"/>
      <c r="D63" s="25"/>
      <c r="E63" s="70"/>
      <c r="F63" s="71"/>
      <c r="G63" s="72"/>
      <c r="H63" s="65"/>
    </row>
    <row r="64" spans="1:8" x14ac:dyDescent="0.3">
      <c r="A64" s="64">
        <v>6861</v>
      </c>
      <c r="B64" s="22" t="s">
        <v>77</v>
      </c>
      <c r="C64" s="63">
        <v>1000</v>
      </c>
      <c r="D64" s="25"/>
      <c r="E64" s="70"/>
      <c r="F64" s="71"/>
      <c r="G64" s="72"/>
      <c r="H64" s="65"/>
    </row>
    <row r="65" spans="1:8" x14ac:dyDescent="0.3">
      <c r="A65" s="64">
        <v>6862</v>
      </c>
      <c r="B65" s="22" t="s">
        <v>78</v>
      </c>
      <c r="C65" s="63"/>
      <c r="D65" s="25"/>
      <c r="E65" s="70"/>
      <c r="F65" s="71"/>
      <c r="G65" s="72"/>
      <c r="H65" s="65"/>
    </row>
    <row r="66" spans="1:8" x14ac:dyDescent="0.3">
      <c r="A66" s="64">
        <v>6863</v>
      </c>
      <c r="B66" s="22" t="s">
        <v>79</v>
      </c>
      <c r="C66" s="63">
        <v>2000</v>
      </c>
      <c r="D66" s="25"/>
      <c r="E66" s="70"/>
      <c r="F66" s="71"/>
      <c r="G66" s="72"/>
      <c r="H66" s="65"/>
    </row>
    <row r="67" spans="1:8" x14ac:dyDescent="0.3">
      <c r="A67" s="64">
        <v>6900</v>
      </c>
      <c r="B67" s="22" t="s">
        <v>80</v>
      </c>
      <c r="C67" s="63"/>
      <c r="D67" s="25"/>
      <c r="E67" s="70"/>
      <c r="F67" s="71"/>
      <c r="G67" s="72"/>
      <c r="H67" s="65"/>
    </row>
    <row r="68" spans="1:8" x14ac:dyDescent="0.3">
      <c r="A68" s="64">
        <v>6940</v>
      </c>
      <c r="B68" s="22" t="s">
        <v>81</v>
      </c>
      <c r="C68" s="63"/>
      <c r="D68" s="25"/>
      <c r="E68" s="70"/>
      <c r="F68" s="71"/>
      <c r="G68" s="72"/>
      <c r="H68" s="81"/>
    </row>
    <row r="69" spans="1:8" x14ac:dyDescent="0.3">
      <c r="A69" s="64">
        <v>7100</v>
      </c>
      <c r="B69" s="22" t="s">
        <v>82</v>
      </c>
      <c r="C69" s="84"/>
      <c r="D69" s="85"/>
      <c r="E69" s="86"/>
      <c r="F69" s="71"/>
      <c r="G69" s="72"/>
      <c r="H69" s="87"/>
    </row>
    <row r="70" spans="1:8" x14ac:dyDescent="0.3">
      <c r="A70" s="64">
        <v>7210</v>
      </c>
      <c r="B70" s="22" t="s">
        <v>83</v>
      </c>
      <c r="C70" s="63">
        <v>1170</v>
      </c>
      <c r="D70" s="63">
        <v>1170</v>
      </c>
      <c r="E70" s="25">
        <f>D70*0.85</f>
        <v>994.5</v>
      </c>
      <c r="F70" s="26"/>
      <c r="G70" s="27"/>
      <c r="H70" s="114" t="s">
        <v>84</v>
      </c>
    </row>
    <row r="71" spans="1:8" x14ac:dyDescent="0.3">
      <c r="A71" s="64">
        <v>7220</v>
      </c>
      <c r="B71" s="22" t="s">
        <v>85</v>
      </c>
      <c r="C71" s="63"/>
      <c r="D71" s="63"/>
      <c r="E71" s="25">
        <f>D71*0.85</f>
        <v>0</v>
      </c>
      <c r="F71" s="26"/>
      <c r="G71" s="27"/>
      <c r="H71" s="115"/>
    </row>
    <row r="72" spans="1:8" x14ac:dyDescent="0.3">
      <c r="A72" s="64">
        <v>7230</v>
      </c>
      <c r="B72" s="22" t="s">
        <v>86</v>
      </c>
      <c r="C72" s="63"/>
      <c r="D72" s="63"/>
      <c r="E72" s="25">
        <f>D72*0.85</f>
        <v>0</v>
      </c>
      <c r="F72" s="26"/>
      <c r="G72" s="27"/>
      <c r="H72" s="116"/>
    </row>
    <row r="73" spans="1:8" x14ac:dyDescent="0.3">
      <c r="A73" s="64">
        <v>7320</v>
      </c>
      <c r="B73" s="22" t="s">
        <v>87</v>
      </c>
      <c r="C73" s="63"/>
      <c r="D73" s="24"/>
      <c r="E73" s="25"/>
      <c r="F73" s="26"/>
      <c r="G73" s="27"/>
      <c r="H73" s="28"/>
    </row>
    <row r="74" spans="1:8" x14ac:dyDescent="0.3">
      <c r="A74" s="64">
        <v>7410</v>
      </c>
      <c r="B74" s="22" t="s">
        <v>88</v>
      </c>
      <c r="C74" s="63">
        <v>1000</v>
      </c>
      <c r="D74" s="24"/>
      <c r="E74" s="25"/>
      <c r="F74" s="26"/>
      <c r="G74" s="27" t="s">
        <v>104</v>
      </c>
      <c r="H74" s="28"/>
    </row>
    <row r="75" spans="1:8" x14ac:dyDescent="0.3">
      <c r="A75" s="64">
        <v>7421</v>
      </c>
      <c r="B75" s="22" t="s">
        <v>89</v>
      </c>
      <c r="C75" s="63"/>
      <c r="D75" s="24"/>
      <c r="E75" s="25"/>
      <c r="F75" s="26"/>
      <c r="G75" s="27"/>
      <c r="H75" s="28"/>
    </row>
    <row r="76" spans="1:8" x14ac:dyDescent="0.3">
      <c r="A76" s="64">
        <v>7430</v>
      </c>
      <c r="B76" s="22" t="s">
        <v>90</v>
      </c>
      <c r="C76" s="63"/>
      <c r="D76" s="24"/>
      <c r="E76" s="25"/>
      <c r="F76" s="26"/>
      <c r="G76" s="27"/>
      <c r="H76" s="28"/>
    </row>
    <row r="77" spans="1:8" x14ac:dyDescent="0.3">
      <c r="A77" s="64">
        <v>7510</v>
      </c>
      <c r="B77" s="22" t="s">
        <v>91</v>
      </c>
      <c r="C77" s="63"/>
      <c r="D77" s="24"/>
      <c r="E77" s="25"/>
      <c r="F77" s="26"/>
      <c r="G77" s="27"/>
      <c r="H77" s="28"/>
    </row>
    <row r="78" spans="1:8" x14ac:dyDescent="0.3">
      <c r="A78" s="64">
        <v>7610</v>
      </c>
      <c r="B78" s="22" t="s">
        <v>92</v>
      </c>
      <c r="C78" s="63"/>
      <c r="D78" s="24"/>
      <c r="E78" s="25"/>
      <c r="F78" s="26"/>
      <c r="G78" s="27"/>
      <c r="H78" s="28"/>
    </row>
    <row r="79" spans="1:8" x14ac:dyDescent="0.3">
      <c r="A79" s="64">
        <v>7770</v>
      </c>
      <c r="B79" s="22" t="s">
        <v>93</v>
      </c>
      <c r="C79" s="63"/>
      <c r="D79" s="24"/>
      <c r="E79" s="25"/>
      <c r="F79" s="26"/>
      <c r="G79" s="27"/>
      <c r="H79" s="28"/>
    </row>
    <row r="80" spans="1:8" x14ac:dyDescent="0.3">
      <c r="A80" s="64">
        <v>7780</v>
      </c>
      <c r="B80" s="22" t="s">
        <v>94</v>
      </c>
      <c r="C80" s="63"/>
      <c r="D80" s="24"/>
      <c r="E80" s="25"/>
      <c r="F80" s="26"/>
      <c r="G80" s="27"/>
      <c r="H80" s="28"/>
    </row>
    <row r="81" spans="1:8" x14ac:dyDescent="0.3">
      <c r="A81" s="64">
        <v>7790</v>
      </c>
      <c r="B81" s="22" t="s">
        <v>95</v>
      </c>
      <c r="C81" s="63"/>
      <c r="D81" s="24"/>
      <c r="E81" s="25"/>
      <c r="F81" s="26"/>
      <c r="G81" s="27"/>
      <c r="H81" s="28"/>
    </row>
    <row r="82" spans="1:8" x14ac:dyDescent="0.3">
      <c r="A82" s="64">
        <v>7830</v>
      </c>
      <c r="B82" s="22" t="s">
        <v>96</v>
      </c>
      <c r="C82" s="63"/>
      <c r="D82" s="24"/>
      <c r="E82" s="25"/>
      <c r="F82" s="26"/>
      <c r="G82" s="27"/>
      <c r="H82" s="28"/>
    </row>
    <row r="83" spans="1:8" x14ac:dyDescent="0.3">
      <c r="A83" s="88">
        <v>7840</v>
      </c>
      <c r="B83" s="38" t="s">
        <v>97</v>
      </c>
      <c r="C83" s="89"/>
      <c r="D83" s="35"/>
      <c r="E83" s="90"/>
      <c r="F83" s="91"/>
      <c r="G83" s="92"/>
      <c r="H83" s="28"/>
    </row>
    <row r="84" spans="1:8" ht="16.2" thickBot="1" x14ac:dyDescent="0.35">
      <c r="A84" s="42"/>
      <c r="B84" s="43"/>
      <c r="C84" s="44"/>
      <c r="D84" s="44"/>
      <c r="E84" s="44"/>
      <c r="F84" s="45"/>
      <c r="G84" s="44"/>
      <c r="H84" s="93"/>
    </row>
    <row r="85" spans="1:8" ht="16.2" thickBot="1" x14ac:dyDescent="0.35">
      <c r="A85" s="47"/>
      <c r="B85" s="94"/>
      <c r="C85" s="95">
        <f>SUM(C31:C84)</f>
        <v>164572</v>
      </c>
      <c r="D85" s="96">
        <f>SUM(D31:D84)</f>
        <v>105912</v>
      </c>
      <c r="E85" s="96">
        <f>SUM(E31:E84)</f>
        <v>82016.5</v>
      </c>
      <c r="F85" s="95">
        <f>SUM(F5:F84)</f>
        <v>40645</v>
      </c>
      <c r="G85" s="96"/>
      <c r="H85" s="93"/>
    </row>
    <row r="86" spans="1:8" x14ac:dyDescent="0.3">
      <c r="A86" s="97"/>
      <c r="B86" s="12"/>
      <c r="C86" s="98"/>
      <c r="D86" s="98"/>
      <c r="E86" s="98"/>
      <c r="F86" s="98"/>
      <c r="G86" s="98"/>
      <c r="H86" s="99"/>
    </row>
    <row r="87" spans="1:8" x14ac:dyDescent="0.3">
      <c r="A87" s="100" t="s">
        <v>98</v>
      </c>
      <c r="B87" s="101"/>
      <c r="C87" s="102"/>
      <c r="D87" s="98"/>
      <c r="E87" s="112" t="s">
        <v>99</v>
      </c>
      <c r="F87" s="112"/>
      <c r="G87" s="112"/>
      <c r="H87" s="113"/>
    </row>
    <row r="88" spans="1:8" x14ac:dyDescent="0.3">
      <c r="A88" s="103" t="e">
        <f>#REF!</f>
        <v>#REF!</v>
      </c>
      <c r="B88" s="101"/>
      <c r="C88" s="102">
        <f>C28</f>
        <v>141420</v>
      </c>
      <c r="D88" s="98"/>
      <c r="E88" s="112" t="s">
        <v>100</v>
      </c>
      <c r="F88" s="112"/>
      <c r="G88" s="112"/>
      <c r="H88" s="113"/>
    </row>
    <row r="89" spans="1:8" x14ac:dyDescent="0.3">
      <c r="A89" s="103" t="e">
        <f>#REF!</f>
        <v>#REF!</v>
      </c>
      <c r="B89" s="101"/>
      <c r="C89" s="102">
        <f>C85</f>
        <v>164572</v>
      </c>
      <c r="D89" s="98"/>
      <c r="E89" s="112" t="s">
        <v>101</v>
      </c>
      <c r="F89" s="112"/>
      <c r="G89" s="112"/>
      <c r="H89" s="113"/>
    </row>
    <row r="90" spans="1:8" ht="16.2" thickBot="1" x14ac:dyDescent="0.35">
      <c r="A90" s="104" t="s">
        <v>102</v>
      </c>
      <c r="B90" s="105"/>
      <c r="C90" s="106">
        <f>C88-C89</f>
        <v>-23152</v>
      </c>
      <c r="D90" s="98"/>
      <c r="E90" s="112" t="s">
        <v>103</v>
      </c>
      <c r="F90" s="112"/>
      <c r="G90" s="112"/>
      <c r="H90" s="113"/>
    </row>
    <row r="91" spans="1:8" ht="16.8" thickTop="1" thickBot="1" x14ac:dyDescent="0.35">
      <c r="A91" s="107"/>
      <c r="B91" s="108"/>
      <c r="C91" s="109"/>
      <c r="D91" s="109"/>
      <c r="E91" s="110"/>
      <c r="F91" s="110"/>
      <c r="G91" s="110"/>
      <c r="H91" s="111"/>
    </row>
  </sheetData>
  <mergeCells count="7">
    <mergeCell ref="E90:H90"/>
    <mergeCell ref="H35:H37"/>
    <mergeCell ref="H48:H50"/>
    <mergeCell ref="H70:H72"/>
    <mergeCell ref="E87:H87"/>
    <mergeCell ref="E88:H88"/>
    <mergeCell ref="E89:H89"/>
  </mergeCells>
  <dataValidations count="2">
    <dataValidation type="whole" operator="greaterThan" allowBlank="1" showInputMessage="1" showErrorMessage="1" errorTitle="Feil verdi" error="Du kan ikke registrere et negativt tall eller et desimaltall" sqref="E46:G47 C31:D84" xr:uid="{00000000-0002-0000-0000-000000000000}">
      <formula1>0</formula1>
    </dataValidation>
    <dataValidation type="whole" operator="greaterThan" allowBlank="1" showInputMessage="1" showErrorMessage="1" errorTitle="Feil verdi" error="Du kan ikke registrere et negativt beløp eller et desimaltall." sqref="D5:D21 C5:C14 C18:C27 D25:D30" xr:uid="{00000000-0002-0000-0000-000001000000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Berend Jan Nijmeijer</cp:lastModifiedBy>
  <dcterms:created xsi:type="dcterms:W3CDTF">2019-01-10T15:19:27Z</dcterms:created>
  <dcterms:modified xsi:type="dcterms:W3CDTF">2019-01-20T20:39:33Z</dcterms:modified>
</cp:coreProperties>
</file>